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9350" windowHeight="9735" activeTab="0"/>
  </bookViews>
  <sheets>
    <sheet name="Scratch sheet" sheetId="1" r:id="rId1"/>
  </sheets>
  <definedNames>
    <definedName name="_xlnm.Print_Area" localSheetId="0">'Scratch sheet'!$A$3:$D$9</definedName>
  </definedNames>
  <calcPr fullCalcOnLoad="1"/>
</workbook>
</file>

<file path=xl/sharedStrings.xml><?xml version="1.0" encoding="utf-8"?>
<sst xmlns="http://schemas.openxmlformats.org/spreadsheetml/2006/main" count="85" uniqueCount="35">
  <si>
    <t>Rating</t>
  </si>
  <si>
    <t>Elapse Time</t>
  </si>
  <si>
    <t>Corrected Time</t>
  </si>
  <si>
    <t>Score</t>
  </si>
  <si>
    <t>R=</t>
  </si>
  <si>
    <t>RATING</t>
  </si>
  <si>
    <t>TCF</t>
  </si>
  <si>
    <t>CHANGE</t>
  </si>
  <si>
    <t>A=</t>
  </si>
  <si>
    <t>B=</t>
  </si>
  <si>
    <t>Time on Distance</t>
  </si>
  <si>
    <t>Time on Time</t>
  </si>
  <si>
    <t>(B+R)</t>
  </si>
  <si>
    <t>Theoretical number of Seconds to sail 1 NM</t>
  </si>
  <si>
    <t>SPEED ADJUSTMENT</t>
  </si>
  <si>
    <t>Course Length</t>
  </si>
  <si>
    <t>Won't effect finish order. Selected to get mid-fleet TCF to be about 1.0</t>
  </si>
  <si>
    <t>Time on Distance Vs. Time on Time Evaluation</t>
  </si>
  <si>
    <t>Manually score for ToD &amp; ToT.</t>
  </si>
  <si>
    <t>Enter PHRF ratings for variety of boats. (50-300 will cover all our divisions)</t>
  </si>
  <si>
    <t>Handicap Adjustment (formatting purposes)</t>
  </si>
  <si>
    <t>Enter "B" wind factor (480-600). Lower for heavy air, higher for light wind.</t>
  </si>
  <si>
    <t xml:space="preserve">Could range from 480-600.  Lower for heavy air.  Higher for light air.  </t>
  </si>
  <si>
    <t>Sailing to rating=100%</t>
  </si>
  <si>
    <t>ALL BOATS SAILED TO THEIR RATINGS</t>
  </si>
  <si>
    <t>Evaluate change in position "Score CHANGE" and/or change in spread.</t>
  </si>
  <si>
    <t>ACTUAL DATA FROM 8-28-12 RACE #6 (SPINNAKER DIV) 5-8 KNOTS OF WIND</t>
  </si>
  <si>
    <t>TRIAL SIMULATION</t>
  </si>
  <si>
    <t>ALL BOATS SAILED TO A GIVEN PERCENTAGE OF THEORETICAL BEST (BUT &lt; 100%)</t>
  </si>
  <si>
    <t>TRY YOUR OWN SIMULATION</t>
  </si>
  <si>
    <t>Enter Course Length</t>
  </si>
  <si>
    <t>Speed</t>
  </si>
  <si>
    <t>As expected if all boats are equally sailed we get a 3 way tie both ToD &amp; ToT scoring</t>
  </si>
  <si>
    <t>Enter Elapse Time.   If you are making this up keep an eye on the "Speed" column to make sure it seems reasonable i.e.  Straight line hull speed ~1.34*lwl^0.5.</t>
  </si>
  <si>
    <t xml:space="preserve">ToD favors the lower PHRF rating.  ToT has a 3 way tie.  Interpretation:  "Faster boats (lower PHRF #) need not sail to the same performance  level as those with a higher PHRF rating"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</si>
</sst>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:ss;@"/>
    <numFmt numFmtId="165" formatCode="[h]:mm:ss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"/>
    <numFmt numFmtId="171" formatCode="0.000"/>
    <numFmt numFmtId="172" formatCode="[$-409]h:mm:ss\ AM/PM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b/>
      <sz val="12"/>
      <color indexed="30"/>
      <name val="Cambria"/>
      <family val="1"/>
    </font>
    <font>
      <b/>
      <sz val="12"/>
      <name val="Cambria"/>
      <family val="1"/>
    </font>
    <font>
      <sz val="12"/>
      <color indexed="30"/>
      <name val="Cambria"/>
      <family val="1"/>
    </font>
    <font>
      <sz val="8"/>
      <color indexed="30"/>
      <name val="Cambria"/>
      <family val="1"/>
    </font>
    <font>
      <b/>
      <sz val="11"/>
      <color indexed="8"/>
      <name val="Cambria"/>
      <family val="1"/>
    </font>
    <font>
      <sz val="12"/>
      <name val="Cambria"/>
      <family val="1"/>
    </font>
    <font>
      <b/>
      <sz val="11"/>
      <name val="Cambria"/>
      <family val="1"/>
    </font>
    <font>
      <sz val="8"/>
      <name val="Cambria"/>
      <family val="1"/>
    </font>
    <font>
      <b/>
      <sz val="18"/>
      <color indexed="30"/>
      <name val="Cambria"/>
      <family val="1"/>
    </font>
    <font>
      <b/>
      <sz val="14"/>
      <color indexed="8"/>
      <name val="Cambria"/>
      <family val="1"/>
    </font>
    <font>
      <sz val="9"/>
      <color indexed="8"/>
      <name val="Cambria"/>
      <family val="1"/>
    </font>
    <font>
      <sz val="9"/>
      <name val="Cambria"/>
      <family val="1"/>
    </font>
    <font>
      <b/>
      <sz val="14"/>
      <name val="Cambria"/>
      <family val="1"/>
    </font>
    <font>
      <b/>
      <sz val="22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b/>
      <sz val="12"/>
      <color rgb="FF0070C0"/>
      <name val="Cambria"/>
      <family val="1"/>
    </font>
    <font>
      <sz val="12"/>
      <color rgb="FF0070C0"/>
      <name val="Cambria"/>
      <family val="1"/>
    </font>
    <font>
      <sz val="8"/>
      <color rgb="FF0070C0"/>
      <name val="Cambria"/>
      <family val="1"/>
    </font>
    <font>
      <b/>
      <sz val="11"/>
      <color theme="1"/>
      <name val="Cambria"/>
      <family val="1"/>
    </font>
    <font>
      <b/>
      <sz val="22"/>
      <color theme="1"/>
      <name val="Cambria"/>
      <family val="1"/>
    </font>
    <font>
      <b/>
      <sz val="18"/>
      <color rgb="FF0070C0"/>
      <name val="Cambria"/>
      <family val="1"/>
    </font>
    <font>
      <b/>
      <sz val="14"/>
      <color theme="1"/>
      <name val="Cambria"/>
      <family val="1"/>
    </font>
    <font>
      <sz val="9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Alignment="1">
      <alignment vertical="center" wrapText="1"/>
    </xf>
    <xf numFmtId="0" fontId="50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0" xfId="0" applyFont="1" applyAlignment="1">
      <alignment horizontal="right" vertical="center"/>
    </xf>
    <xf numFmtId="165" fontId="50" fillId="0" borderId="0" xfId="0" applyNumberFormat="1" applyFont="1" applyAlignment="1">
      <alignment horizontal="center" vertical="center"/>
    </xf>
    <xf numFmtId="0" fontId="50" fillId="0" borderId="0" xfId="0" applyFont="1" applyAlignment="1">
      <alignment horizontal="right" vertical="center" wrapText="1"/>
    </xf>
    <xf numFmtId="0" fontId="50" fillId="0" borderId="0" xfId="0" applyFont="1" applyAlignment="1">
      <alignment horizontal="left" vertical="center" wrapText="1"/>
    </xf>
    <xf numFmtId="0" fontId="50" fillId="0" borderId="0" xfId="0" applyFont="1" applyAlignment="1">
      <alignment horizontal="left" vertical="center"/>
    </xf>
    <xf numFmtId="0" fontId="51" fillId="0" borderId="0" xfId="0" applyFont="1" applyAlignment="1">
      <alignment horizontal="center" vertical="center" wrapText="1"/>
    </xf>
    <xf numFmtId="164" fontId="50" fillId="0" borderId="10" xfId="0" applyNumberFormat="1" applyFont="1" applyBorder="1" applyAlignment="1">
      <alignment horizontal="center" vertical="center"/>
    </xf>
    <xf numFmtId="2" fontId="50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vertical="center" wrapText="1"/>
    </xf>
    <xf numFmtId="0" fontId="51" fillId="33" borderId="10" xfId="0" applyFont="1" applyFill="1" applyBorder="1" applyAlignment="1">
      <alignment horizontal="center" vertical="center"/>
    </xf>
    <xf numFmtId="2" fontId="51" fillId="33" borderId="10" xfId="0" applyNumberFormat="1" applyFont="1" applyFill="1" applyBorder="1" applyAlignment="1">
      <alignment horizontal="center" vertical="center"/>
    </xf>
    <xf numFmtId="1" fontId="51" fillId="33" borderId="10" xfId="0" applyNumberFormat="1" applyFont="1" applyFill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0" xfId="0" applyFont="1" applyAlignment="1">
      <alignment horizontal="right" vertical="center"/>
    </xf>
    <xf numFmtId="0" fontId="21" fillId="33" borderId="10" xfId="0" applyFont="1" applyFill="1" applyBorder="1" applyAlignment="1">
      <alignment horizontal="left" vertical="center"/>
    </xf>
    <xf numFmtId="0" fontId="53" fillId="0" borderId="0" xfId="0" applyFont="1" applyAlignment="1">
      <alignment horizontal="left" vertical="center"/>
    </xf>
    <xf numFmtId="0" fontId="52" fillId="0" borderId="0" xfId="0" applyFont="1" applyBorder="1" applyAlignment="1">
      <alignment horizontal="center" vertical="center" shrinkToFit="1"/>
    </xf>
    <xf numFmtId="0" fontId="54" fillId="0" borderId="0" xfId="0" applyFont="1" applyBorder="1" applyAlignment="1">
      <alignment horizontal="center" vertical="center" shrinkToFit="1"/>
    </xf>
    <xf numFmtId="0" fontId="51" fillId="33" borderId="11" xfId="0" applyFont="1" applyFill="1" applyBorder="1" applyAlignment="1">
      <alignment horizontal="center" vertical="center"/>
    </xf>
    <xf numFmtId="9" fontId="51" fillId="0" borderId="0" xfId="0" applyNumberFormat="1" applyFont="1" applyFill="1" applyBorder="1" applyAlignment="1">
      <alignment horizontal="center" vertical="center"/>
    </xf>
    <xf numFmtId="0" fontId="51" fillId="0" borderId="12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/>
    </xf>
    <xf numFmtId="165" fontId="51" fillId="33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shrinkToFi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 shrinkToFit="1"/>
    </xf>
    <xf numFmtId="0" fontId="25" fillId="0" borderId="0" xfId="0" applyFont="1" applyFill="1" applyAlignment="1">
      <alignment horizontal="right" vertical="center" wrapText="1"/>
    </xf>
    <xf numFmtId="0" fontId="25" fillId="0" borderId="0" xfId="0" applyFont="1" applyFill="1" applyAlignment="1">
      <alignment horizontal="left" vertical="center" wrapText="1"/>
    </xf>
    <xf numFmtId="1" fontId="21" fillId="0" borderId="10" xfId="0" applyNumberFormat="1" applyFont="1" applyFill="1" applyBorder="1" applyAlignment="1">
      <alignment horizontal="center" vertical="center"/>
    </xf>
    <xf numFmtId="165" fontId="25" fillId="0" borderId="10" xfId="0" applyNumberFormat="1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center" vertical="center"/>
    </xf>
    <xf numFmtId="2" fontId="25" fillId="0" borderId="10" xfId="0" applyNumberFormat="1" applyFont="1" applyFill="1" applyBorder="1" applyAlignment="1">
      <alignment horizontal="center" vertical="center" wrapText="1"/>
    </xf>
    <xf numFmtId="165" fontId="25" fillId="0" borderId="0" xfId="0" applyNumberFormat="1" applyFont="1" applyFill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9" fontId="21" fillId="0" borderId="10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right" vertical="center"/>
    </xf>
    <xf numFmtId="0" fontId="25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right" vertical="center"/>
    </xf>
    <xf numFmtId="0" fontId="21" fillId="0" borderId="12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shrinkToFit="1"/>
    </xf>
    <xf numFmtId="0" fontId="26" fillId="0" borderId="13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shrinkToFit="1"/>
    </xf>
    <xf numFmtId="165" fontId="21" fillId="0" borderId="10" xfId="0" applyNumberFormat="1" applyFont="1" applyFill="1" applyBorder="1" applyAlignment="1">
      <alignment horizontal="center" vertical="center"/>
    </xf>
    <xf numFmtId="9" fontId="21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1" fontId="21" fillId="0" borderId="0" xfId="0" applyNumberFormat="1" applyFont="1" applyFill="1" applyBorder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1" fontId="21" fillId="0" borderId="0" xfId="0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tabSelected="1" zoomScale="75" zoomScaleNormal="75" zoomScalePageLayoutView="0" workbookViewId="0" topLeftCell="A25">
      <selection activeCell="C55" sqref="C55"/>
    </sheetView>
  </sheetViews>
  <sheetFormatPr defaultColWidth="9.140625" defaultRowHeight="15"/>
  <cols>
    <col min="1" max="1" width="23.8515625" style="2" customWidth="1"/>
    <col min="2" max="2" width="22.421875" style="2" customWidth="1"/>
    <col min="3" max="3" width="22.421875" style="1" customWidth="1"/>
    <col min="4" max="5" width="7.57421875" style="1" customWidth="1"/>
    <col min="6" max="6" width="22.57421875" style="1" customWidth="1"/>
    <col min="7" max="7" width="9.140625" style="1" customWidth="1"/>
    <col min="8" max="8" width="22.421875" style="1" customWidth="1"/>
    <col min="9" max="10" width="9.140625" style="1" customWidth="1"/>
    <col min="11" max="11" width="21.8515625" style="1" customWidth="1"/>
    <col min="12" max="16384" width="9.140625" style="1" customWidth="1"/>
  </cols>
  <sheetData>
    <row r="1" spans="1:11" ht="20.25" customHeight="1">
      <c r="A1" s="78" t="s">
        <v>17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ht="20.25" customHeight="1">
      <c r="A2" s="12"/>
    </row>
    <row r="3" spans="1:13" ht="20.25" customHeight="1">
      <c r="A3" s="76" t="s">
        <v>24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38"/>
      <c r="M3" s="38"/>
    </row>
    <row r="4" spans="1:13" ht="20.25" customHeight="1">
      <c r="A4" s="39"/>
      <c r="B4" s="39"/>
      <c r="C4" s="40" t="s">
        <v>15</v>
      </c>
      <c r="D4" s="41">
        <v>2.7</v>
      </c>
      <c r="E4" s="42"/>
      <c r="F4" s="38"/>
      <c r="G4" s="38"/>
      <c r="H4" s="38"/>
      <c r="I4" s="38"/>
      <c r="J4" s="38"/>
      <c r="K4" s="38"/>
      <c r="L4" s="38"/>
      <c r="M4" s="38"/>
    </row>
    <row r="5" spans="1:13" s="5" customFormat="1" ht="20.25" customHeight="1">
      <c r="A5" s="43"/>
      <c r="B5" s="43"/>
      <c r="C5" s="44" t="s">
        <v>10</v>
      </c>
      <c r="D5" s="42"/>
      <c r="E5" s="45"/>
      <c r="F5" s="77" t="s">
        <v>20</v>
      </c>
      <c r="G5" s="46"/>
      <c r="H5" s="47" t="s">
        <v>11</v>
      </c>
      <c r="I5" s="48"/>
      <c r="J5" s="49" t="s">
        <v>3</v>
      </c>
      <c r="K5" s="50" t="s">
        <v>14</v>
      </c>
      <c r="L5" s="46"/>
      <c r="M5" s="46"/>
    </row>
    <row r="6" spans="1:20" ht="20.25" customHeight="1">
      <c r="A6" s="51" t="s">
        <v>0</v>
      </c>
      <c r="B6" s="51" t="s">
        <v>1</v>
      </c>
      <c r="C6" s="51" t="s">
        <v>2</v>
      </c>
      <c r="D6" s="52" t="s">
        <v>3</v>
      </c>
      <c r="E6" s="51" t="s">
        <v>31</v>
      </c>
      <c r="F6" s="77"/>
      <c r="G6" s="52" t="s">
        <v>6</v>
      </c>
      <c r="H6" s="51" t="s">
        <v>2</v>
      </c>
      <c r="I6" s="53" t="s">
        <v>3</v>
      </c>
      <c r="J6" s="54" t="s">
        <v>7</v>
      </c>
      <c r="K6" s="55" t="s">
        <v>23</v>
      </c>
      <c r="L6" s="56" t="s">
        <v>4</v>
      </c>
      <c r="M6" s="57" t="s">
        <v>5</v>
      </c>
      <c r="N6" s="11"/>
      <c r="O6" s="5"/>
      <c r="P6" s="5"/>
      <c r="Q6" s="5"/>
      <c r="R6" s="5"/>
      <c r="S6" s="5"/>
      <c r="T6" s="5"/>
    </row>
    <row r="7" spans="1:20" ht="20.25" customHeight="1">
      <c r="A7" s="58">
        <v>300</v>
      </c>
      <c r="B7" s="59">
        <f>(1+(1-K7))*D$4*(A7+M$8)/(60*60*24)</f>
        <v>0.0265625</v>
      </c>
      <c r="C7" s="60">
        <f>B7-(F7*D$4)</f>
        <v>0.0171875</v>
      </c>
      <c r="D7" s="52">
        <v>1</v>
      </c>
      <c r="E7" s="61">
        <f>D$4/(B7*24)</f>
        <v>4.23529411764706</v>
      </c>
      <c r="F7" s="62">
        <f>A7/(60*60*24)</f>
        <v>0.003472222222222222</v>
      </c>
      <c r="G7" s="63">
        <f>M$7/(M$8+A7)</f>
        <v>0.7647058823529411</v>
      </c>
      <c r="H7" s="60">
        <f>B7*G7</f>
        <v>0.020312499999999997</v>
      </c>
      <c r="I7" s="52">
        <v>1</v>
      </c>
      <c r="J7" s="64">
        <f>D7-I7</f>
        <v>0</v>
      </c>
      <c r="K7" s="65">
        <v>1</v>
      </c>
      <c r="L7" s="66" t="s">
        <v>8</v>
      </c>
      <c r="M7" s="67">
        <v>650</v>
      </c>
      <c r="N7" s="12" t="s">
        <v>16</v>
      </c>
      <c r="O7" s="5"/>
      <c r="P7" s="5"/>
      <c r="Q7" s="5"/>
      <c r="R7" s="5"/>
      <c r="S7" s="5"/>
      <c r="T7" s="5"/>
    </row>
    <row r="8" spans="1:20" ht="20.25" customHeight="1">
      <c r="A8" s="58">
        <v>160</v>
      </c>
      <c r="B8" s="59">
        <f>(1+(1-K8))*D$4*(A8+M$8)/(60*60*24)</f>
        <v>0.022187500000000002</v>
      </c>
      <c r="C8" s="60">
        <f>B8-(F8*D$4)</f>
        <v>0.0171875</v>
      </c>
      <c r="D8" s="52">
        <v>1</v>
      </c>
      <c r="E8" s="61">
        <f>D$4/(B8*24)</f>
        <v>5.070422535211267</v>
      </c>
      <c r="F8" s="62">
        <f>A8/(60*60*24)</f>
        <v>0.001851851851851852</v>
      </c>
      <c r="G8" s="63">
        <f>M$7/(M$8+A8)</f>
        <v>0.9154929577464789</v>
      </c>
      <c r="H8" s="60">
        <f>B8*G8</f>
        <v>0.0203125</v>
      </c>
      <c r="I8" s="52">
        <v>1</v>
      </c>
      <c r="J8" s="52">
        <f>D8-I8</f>
        <v>0</v>
      </c>
      <c r="K8" s="65">
        <v>1</v>
      </c>
      <c r="L8" s="68" t="s">
        <v>9</v>
      </c>
      <c r="M8" s="37">
        <v>550</v>
      </c>
      <c r="N8" s="12" t="s">
        <v>22</v>
      </c>
      <c r="O8" s="5"/>
      <c r="P8" s="5"/>
      <c r="Q8" s="5"/>
      <c r="R8" s="5"/>
      <c r="S8" s="5"/>
      <c r="T8" s="5"/>
    </row>
    <row r="9" spans="1:20" ht="20.25" customHeight="1">
      <c r="A9" s="58">
        <v>72</v>
      </c>
      <c r="B9" s="59">
        <f>(1+(1-K9))*D$4*(A9+M$8)/(60*60*24)</f>
        <v>0.0194375</v>
      </c>
      <c r="C9" s="60">
        <f>B9-(F9*D$4)</f>
        <v>0.0171875</v>
      </c>
      <c r="D9" s="52">
        <v>1</v>
      </c>
      <c r="E9" s="61">
        <f>D$4/(B9*24)</f>
        <v>5.787781350482315</v>
      </c>
      <c r="F9" s="62">
        <f>A9/(60*60*24)</f>
        <v>0.0008333333333333334</v>
      </c>
      <c r="G9" s="63">
        <f>M$7/(M$8+A9)</f>
        <v>1.045016077170418</v>
      </c>
      <c r="H9" s="60">
        <f>B9*G9</f>
        <v>0.0203125</v>
      </c>
      <c r="I9" s="52">
        <v>1</v>
      </c>
      <c r="J9" s="52">
        <f>D9-I9</f>
        <v>0</v>
      </c>
      <c r="K9" s="65">
        <v>1</v>
      </c>
      <c r="L9" s="38"/>
      <c r="M9" s="38" t="s">
        <v>12</v>
      </c>
      <c r="N9" s="12" t="s">
        <v>13</v>
      </c>
      <c r="O9" s="11"/>
      <c r="P9" s="5"/>
      <c r="Q9" s="5"/>
      <c r="R9" s="5"/>
      <c r="S9" s="5"/>
      <c r="T9" s="5"/>
    </row>
    <row r="10" spans="1:20" ht="20.25" customHeight="1">
      <c r="A10" s="80" t="s">
        <v>32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38"/>
      <c r="M10" s="38"/>
      <c r="N10" s="12"/>
      <c r="O10" s="11"/>
      <c r="P10" s="5"/>
      <c r="Q10" s="5"/>
      <c r="R10" s="5"/>
      <c r="S10" s="5"/>
      <c r="T10" s="5"/>
    </row>
    <row r="11" spans="1:18" ht="15.75">
      <c r="A11" s="38"/>
      <c r="B11" s="38"/>
      <c r="C11" s="38"/>
      <c r="D11" s="38"/>
      <c r="E11" s="38"/>
      <c r="F11" s="66"/>
      <c r="G11" s="38"/>
      <c r="H11" s="38"/>
      <c r="I11" s="38"/>
      <c r="J11" s="38"/>
      <c r="K11" s="38"/>
      <c r="L11" s="38"/>
      <c r="M11" s="38"/>
      <c r="Q11" s="8"/>
      <c r="R11" s="2"/>
    </row>
    <row r="12" spans="1:13" ht="18">
      <c r="A12" s="76" t="s">
        <v>28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38"/>
      <c r="M12" s="38"/>
    </row>
    <row r="13" spans="1:13" ht="15.75">
      <c r="A13" s="39"/>
      <c r="B13" s="39"/>
      <c r="C13" s="40" t="s">
        <v>15</v>
      </c>
      <c r="D13" s="41">
        <v>2.7</v>
      </c>
      <c r="E13" s="42"/>
      <c r="F13" s="38"/>
      <c r="G13" s="38"/>
      <c r="H13" s="38"/>
      <c r="I13" s="38"/>
      <c r="J13" s="38"/>
      <c r="K13" s="38"/>
      <c r="L13" s="38"/>
      <c r="M13" s="38"/>
    </row>
    <row r="14" spans="1:13" ht="15.75">
      <c r="A14" s="43"/>
      <c r="B14" s="43"/>
      <c r="C14" s="44" t="s">
        <v>10</v>
      </c>
      <c r="D14" s="42"/>
      <c r="E14" s="45"/>
      <c r="F14" s="77" t="s">
        <v>20</v>
      </c>
      <c r="G14" s="46"/>
      <c r="H14" s="47" t="s">
        <v>11</v>
      </c>
      <c r="I14" s="48"/>
      <c r="J14" s="49" t="s">
        <v>3</v>
      </c>
      <c r="K14" s="50" t="s">
        <v>14</v>
      </c>
      <c r="L14" s="46"/>
      <c r="M14" s="46"/>
    </row>
    <row r="15" spans="1:13" ht="15.75">
      <c r="A15" s="51" t="s">
        <v>0</v>
      </c>
      <c r="B15" s="51" t="s">
        <v>1</v>
      </c>
      <c r="C15" s="51" t="s">
        <v>2</v>
      </c>
      <c r="D15" s="52" t="s">
        <v>3</v>
      </c>
      <c r="E15" s="51" t="s">
        <v>31</v>
      </c>
      <c r="F15" s="77"/>
      <c r="G15" s="52" t="s">
        <v>6</v>
      </c>
      <c r="H15" s="51" t="s">
        <v>2</v>
      </c>
      <c r="I15" s="53" t="s">
        <v>3</v>
      </c>
      <c r="J15" s="54" t="s">
        <v>7</v>
      </c>
      <c r="K15" s="55" t="s">
        <v>23</v>
      </c>
      <c r="L15" s="56"/>
      <c r="M15" s="57"/>
    </row>
    <row r="16" spans="1:13" ht="15.75">
      <c r="A16" s="58">
        <v>300</v>
      </c>
      <c r="B16" s="59">
        <f>(1+(1-K16))*D$4*(A16+M$17)/(60*60*24)</f>
        <v>0.033203125</v>
      </c>
      <c r="C16" s="60">
        <f>B16-(F16*D$13)</f>
        <v>0.023828125</v>
      </c>
      <c r="D16" s="52">
        <v>3</v>
      </c>
      <c r="E16" s="61">
        <f>D$13/(B16*24)</f>
        <v>3.3882352941176475</v>
      </c>
      <c r="F16" s="62">
        <f>A16/(60*60*24)</f>
        <v>0.003472222222222222</v>
      </c>
      <c r="G16" s="63">
        <f>M$7/(M$17+A16)</f>
        <v>0.7647058823529411</v>
      </c>
      <c r="H16" s="60">
        <f>B16*G16</f>
        <v>0.025390625</v>
      </c>
      <c r="I16" s="52">
        <v>1</v>
      </c>
      <c r="J16" s="64">
        <f>D16-I16</f>
        <v>2</v>
      </c>
      <c r="K16" s="65">
        <v>0.75</v>
      </c>
      <c r="L16" s="66"/>
      <c r="M16" s="67"/>
    </row>
    <row r="17" spans="1:13" ht="15.75">
      <c r="A17" s="58">
        <v>160</v>
      </c>
      <c r="B17" s="59">
        <f>(1+(1-K17))*D$4*(A17+M$17)/(60*60*24)</f>
        <v>0.027734375</v>
      </c>
      <c r="C17" s="60">
        <f>B17-(F17*D$13)</f>
        <v>0.022734374999999998</v>
      </c>
      <c r="D17" s="52">
        <v>2</v>
      </c>
      <c r="E17" s="61">
        <f>D$13/(B17*24)</f>
        <v>4.056338028169015</v>
      </c>
      <c r="F17" s="62">
        <f>A17/(60*60*24)</f>
        <v>0.001851851851851852</v>
      </c>
      <c r="G17" s="63">
        <f>M$7/(M$17+A17)</f>
        <v>0.9154929577464789</v>
      </c>
      <c r="H17" s="60">
        <f>B17*G17</f>
        <v>0.025390625</v>
      </c>
      <c r="I17" s="52">
        <v>1</v>
      </c>
      <c r="J17" s="52">
        <f>D17-I17</f>
        <v>1</v>
      </c>
      <c r="K17" s="65">
        <v>0.75</v>
      </c>
      <c r="L17" s="68" t="s">
        <v>9</v>
      </c>
      <c r="M17" s="37">
        <v>550</v>
      </c>
    </row>
    <row r="18" spans="1:13" ht="15.75">
      <c r="A18" s="58">
        <v>50</v>
      </c>
      <c r="B18" s="59">
        <f>(1+(1-K18))*D$4*(A18+M$17)/(60*60*24)</f>
        <v>0.0234375</v>
      </c>
      <c r="C18" s="60">
        <f>B18-(F18*D$13)</f>
        <v>0.021875</v>
      </c>
      <c r="D18" s="52">
        <v>1</v>
      </c>
      <c r="E18" s="61">
        <f>D$13/(B18*24)</f>
        <v>4.800000000000001</v>
      </c>
      <c r="F18" s="62">
        <f>A18/(60*60*24)</f>
        <v>0.0005787037037037037</v>
      </c>
      <c r="G18" s="63">
        <f>M$7/(M$17+A18)</f>
        <v>1.0833333333333333</v>
      </c>
      <c r="H18" s="60">
        <f>B18*G18</f>
        <v>0.025390625</v>
      </c>
      <c r="I18" s="52">
        <v>1</v>
      </c>
      <c r="J18" s="52">
        <f>D18-I18</f>
        <v>0</v>
      </c>
      <c r="K18" s="65">
        <v>0.75</v>
      </c>
      <c r="L18" s="38"/>
      <c r="M18" s="38"/>
    </row>
    <row r="19" spans="1:13" ht="15.75">
      <c r="A19" s="84" t="s">
        <v>34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38"/>
      <c r="M19" s="38"/>
    </row>
    <row r="20" spans="1:13" ht="15.75">
      <c r="A20" s="84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38"/>
      <c r="M20" s="38"/>
    </row>
    <row r="21" spans="1:13" ht="15.75">
      <c r="A21" s="39"/>
      <c r="B21" s="62"/>
      <c r="C21" s="38"/>
      <c r="D21" s="38"/>
      <c r="E21" s="38"/>
      <c r="F21" s="38"/>
      <c r="G21" s="38"/>
      <c r="H21" s="38"/>
      <c r="I21" s="38"/>
      <c r="J21" s="38"/>
      <c r="K21" s="38"/>
      <c r="L21" s="66"/>
      <c r="M21" s="67"/>
    </row>
    <row r="22" spans="1:13" ht="18">
      <c r="A22" s="76" t="s">
        <v>26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38"/>
      <c r="M22" s="38"/>
    </row>
    <row r="23" spans="1:13" ht="15.75">
      <c r="A23" s="39"/>
      <c r="B23" s="39"/>
      <c r="C23" s="40" t="s">
        <v>15</v>
      </c>
      <c r="D23" s="41">
        <v>2.54</v>
      </c>
      <c r="E23" s="42"/>
      <c r="F23" s="38"/>
      <c r="G23" s="38"/>
      <c r="H23" s="38"/>
      <c r="I23" s="38"/>
      <c r="J23" s="38"/>
      <c r="K23" s="38"/>
      <c r="L23" s="38"/>
      <c r="M23" s="38"/>
    </row>
    <row r="24" spans="1:13" ht="15.75">
      <c r="A24" s="43"/>
      <c r="B24" s="43"/>
      <c r="C24" s="44" t="s">
        <v>10</v>
      </c>
      <c r="D24" s="42"/>
      <c r="E24" s="45"/>
      <c r="F24" s="77" t="s">
        <v>20</v>
      </c>
      <c r="G24" s="46"/>
      <c r="H24" s="47" t="s">
        <v>11</v>
      </c>
      <c r="I24" s="48"/>
      <c r="J24" s="69" t="s">
        <v>3</v>
      </c>
      <c r="K24" s="70"/>
      <c r="L24" s="46"/>
      <c r="M24" s="46"/>
    </row>
    <row r="25" spans="1:13" ht="15.75">
      <c r="A25" s="51" t="s">
        <v>0</v>
      </c>
      <c r="B25" s="51" t="s">
        <v>1</v>
      </c>
      <c r="C25" s="51" t="s">
        <v>2</v>
      </c>
      <c r="D25" s="52" t="s">
        <v>3</v>
      </c>
      <c r="E25" s="51" t="s">
        <v>31</v>
      </c>
      <c r="F25" s="77"/>
      <c r="G25" s="52" t="s">
        <v>6</v>
      </c>
      <c r="H25" s="51" t="s">
        <v>2</v>
      </c>
      <c r="I25" s="53" t="s">
        <v>3</v>
      </c>
      <c r="J25" s="71" t="s">
        <v>7</v>
      </c>
      <c r="K25" s="72"/>
      <c r="L25" s="56"/>
      <c r="M25" s="57"/>
    </row>
    <row r="26" spans="1:13" ht="15.75">
      <c r="A26" s="58">
        <v>174</v>
      </c>
      <c r="B26" s="73">
        <v>0.027060185185185187</v>
      </c>
      <c r="C26" s="60">
        <f>B26-(F26*D$23)</f>
        <v>0.02194490740740741</v>
      </c>
      <c r="D26" s="52">
        <v>1</v>
      </c>
      <c r="E26" s="61">
        <f>D$23/(B26*24)</f>
        <v>3.9110350727117194</v>
      </c>
      <c r="F26" s="62">
        <f>A26/(60*60*24)</f>
        <v>0.002013888888888889</v>
      </c>
      <c r="G26" s="63">
        <f>M$7/(M$27+A26)</f>
        <v>0.8397932816537468</v>
      </c>
      <c r="H26" s="60">
        <f>B26*G26</f>
        <v>0.02272496171882477</v>
      </c>
      <c r="I26" s="53">
        <v>1</v>
      </c>
      <c r="J26" s="52">
        <f>D26-I26</f>
        <v>0</v>
      </c>
      <c r="K26" s="74"/>
      <c r="L26" s="66"/>
      <c r="M26" s="67"/>
    </row>
    <row r="27" spans="1:13" ht="15.75">
      <c r="A27" s="58">
        <v>129</v>
      </c>
      <c r="B27" s="73">
        <v>0.025925925925925925</v>
      </c>
      <c r="C27" s="60">
        <f>B27-(F27*D$23)</f>
        <v>0.022133564814814814</v>
      </c>
      <c r="D27" s="52">
        <v>2</v>
      </c>
      <c r="E27" s="61">
        <f>D$23/(B27*24)</f>
        <v>4.082142857142857</v>
      </c>
      <c r="F27" s="62">
        <f>A27/(60*60*24)</f>
        <v>0.0014930555555555556</v>
      </c>
      <c r="G27" s="63">
        <f>M$7/(M$27+A27)</f>
        <v>0.8916323731138546</v>
      </c>
      <c r="H27" s="60">
        <f>B27*G27</f>
        <v>0.02311639485850734</v>
      </c>
      <c r="I27" s="53">
        <v>2</v>
      </c>
      <c r="J27" s="52">
        <f>D27-I27</f>
        <v>0</v>
      </c>
      <c r="K27" s="74"/>
      <c r="L27" s="68" t="s">
        <v>9</v>
      </c>
      <c r="M27" s="37">
        <v>600</v>
      </c>
    </row>
    <row r="28" spans="1:13" ht="15.75">
      <c r="A28" s="58">
        <v>120</v>
      </c>
      <c r="B28" s="73">
        <v>0.025810185185185183</v>
      </c>
      <c r="C28" s="60">
        <f>B28-(F28*D$23)</f>
        <v>0.022282407407407404</v>
      </c>
      <c r="D28" s="52">
        <v>3</v>
      </c>
      <c r="E28" s="61">
        <f>D$23/(B28*24)</f>
        <v>4.100448430493274</v>
      </c>
      <c r="F28" s="62">
        <f>A28/(60*60*24)</f>
        <v>0.001388888888888889</v>
      </c>
      <c r="G28" s="63">
        <f>M$7/(M$27+A28)</f>
        <v>0.9027777777777778</v>
      </c>
      <c r="H28" s="60">
        <f>B28*G28</f>
        <v>0.0233008616255144</v>
      </c>
      <c r="I28" s="53">
        <v>3</v>
      </c>
      <c r="J28" s="52">
        <f>D28-I28</f>
        <v>0</v>
      </c>
      <c r="K28" s="74"/>
      <c r="L28" s="38"/>
      <c r="M28" s="38"/>
    </row>
    <row r="29" spans="1:13" ht="15.75">
      <c r="A29" s="83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38"/>
      <c r="M29" s="38"/>
    </row>
    <row r="30" spans="1:13" ht="15.75">
      <c r="A30" s="83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38"/>
      <c r="M30" s="38"/>
    </row>
    <row r="31" spans="1:13" ht="15.75">
      <c r="A31" s="83"/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38"/>
      <c r="M31" s="38"/>
    </row>
    <row r="32" spans="1:13" ht="15.75">
      <c r="A32" s="83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38"/>
      <c r="M32" s="38"/>
    </row>
    <row r="33" spans="1:13" ht="42.75" customHeight="1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38"/>
      <c r="M33" s="38"/>
    </row>
    <row r="34" spans="1:13" ht="22.5">
      <c r="A34" s="81" t="s">
        <v>29</v>
      </c>
      <c r="B34" s="82"/>
      <c r="C34" s="82"/>
      <c r="D34" s="82"/>
      <c r="E34" s="82"/>
      <c r="F34" s="82"/>
      <c r="G34" s="82"/>
      <c r="H34" s="82"/>
      <c r="I34" s="82"/>
      <c r="J34" s="82"/>
      <c r="K34" s="75"/>
      <c r="L34" s="38"/>
      <c r="M34" s="38"/>
    </row>
    <row r="35" spans="1:13" ht="15.75">
      <c r="A35" s="29" t="s">
        <v>30</v>
      </c>
      <c r="H35" s="75"/>
      <c r="I35" s="75"/>
      <c r="J35" s="75"/>
      <c r="K35" s="75"/>
      <c r="L35" s="38"/>
      <c r="M35" s="38"/>
    </row>
    <row r="36" spans="1:13" ht="15.75">
      <c r="A36" s="29" t="s">
        <v>19</v>
      </c>
      <c r="H36" s="38"/>
      <c r="I36" s="38"/>
      <c r="J36" s="38"/>
      <c r="K36" s="38"/>
      <c r="L36" s="38"/>
      <c r="M36" s="38"/>
    </row>
    <row r="37" spans="1:13" ht="15.75">
      <c r="A37" s="29" t="s">
        <v>21</v>
      </c>
      <c r="H37" s="38"/>
      <c r="I37" s="38"/>
      <c r="J37" s="38"/>
      <c r="K37" s="38"/>
      <c r="L37" s="38"/>
      <c r="M37" s="38"/>
    </row>
    <row r="38" spans="1:13" ht="15.75">
      <c r="A38" s="29" t="s">
        <v>33</v>
      </c>
      <c r="H38" s="38"/>
      <c r="I38" s="38"/>
      <c r="J38" s="38"/>
      <c r="K38" s="38"/>
      <c r="L38" s="38"/>
      <c r="M38" s="38"/>
    </row>
    <row r="39" spans="1:13" ht="15.75">
      <c r="A39" s="29" t="s">
        <v>18</v>
      </c>
      <c r="H39" s="38"/>
      <c r="I39" s="38"/>
      <c r="J39" s="38"/>
      <c r="K39" s="38"/>
      <c r="L39" s="38"/>
      <c r="M39" s="38"/>
    </row>
    <row r="40" spans="1:13" ht="15.75">
      <c r="A40" s="12" t="s">
        <v>25</v>
      </c>
      <c r="H40" s="38"/>
      <c r="I40" s="38"/>
      <c r="J40" s="38"/>
      <c r="K40" s="38"/>
      <c r="L40" s="38"/>
      <c r="M40" s="38"/>
    </row>
    <row r="42" spans="1:11" ht="18">
      <c r="A42" s="85" t="s">
        <v>27</v>
      </c>
      <c r="B42" s="85"/>
      <c r="C42" s="85"/>
      <c r="D42" s="85"/>
      <c r="E42" s="85"/>
      <c r="F42" s="85"/>
      <c r="G42" s="85"/>
      <c r="H42" s="85"/>
      <c r="I42" s="85"/>
      <c r="J42" s="85"/>
      <c r="K42" s="85"/>
    </row>
    <row r="43" spans="3:5" ht="15.75">
      <c r="C43" s="23" t="s">
        <v>15</v>
      </c>
      <c r="D43" s="21">
        <v>50</v>
      </c>
      <c r="E43" s="3"/>
    </row>
    <row r="44" spans="1:13" ht="15.75">
      <c r="A44" s="4"/>
      <c r="B44" s="4"/>
      <c r="C44" s="13" t="s">
        <v>10</v>
      </c>
      <c r="D44" s="3"/>
      <c r="E44" s="6"/>
      <c r="F44" s="86" t="s">
        <v>20</v>
      </c>
      <c r="G44" s="5"/>
      <c r="H44" s="18" t="s">
        <v>11</v>
      </c>
      <c r="I44" s="19"/>
      <c r="J44" s="34" t="s">
        <v>3</v>
      </c>
      <c r="K44" s="30"/>
      <c r="L44" s="5"/>
      <c r="M44" s="5"/>
    </row>
    <row r="45" spans="1:13" ht="15.75">
      <c r="A45" s="24" t="s">
        <v>0</v>
      </c>
      <c r="B45" s="16" t="s">
        <v>1</v>
      </c>
      <c r="C45" s="16" t="s">
        <v>2</v>
      </c>
      <c r="D45" s="25" t="s">
        <v>3</v>
      </c>
      <c r="E45" s="51" t="s">
        <v>31</v>
      </c>
      <c r="F45" s="86"/>
      <c r="G45" s="17" t="s">
        <v>6</v>
      </c>
      <c r="H45" s="16" t="s">
        <v>2</v>
      </c>
      <c r="I45" s="26" t="s">
        <v>3</v>
      </c>
      <c r="J45" s="35" t="s">
        <v>7</v>
      </c>
      <c r="K45" s="31"/>
      <c r="L45" s="10"/>
      <c r="M45" s="11"/>
    </row>
    <row r="46" spans="1:13" ht="15.75">
      <c r="A46" s="22">
        <v>300</v>
      </c>
      <c r="B46" s="36">
        <v>0.7993055555555556</v>
      </c>
      <c r="C46" s="14">
        <f>B46-(F46*D$43)</f>
        <v>0.6256944444444446</v>
      </c>
      <c r="D46" s="20">
        <v>1</v>
      </c>
      <c r="E46" s="15">
        <f>D$43/(B46*24)</f>
        <v>2.6064291920069502</v>
      </c>
      <c r="F46" s="9">
        <f>A46/(60*60*24)</f>
        <v>0.003472222222222222</v>
      </c>
      <c r="G46" s="7">
        <f>M$7/(M$47+A46)</f>
        <v>0.7222222222222222</v>
      </c>
      <c r="H46" s="14">
        <f>B46*G46</f>
        <v>0.5772762345679012</v>
      </c>
      <c r="I46" s="32">
        <v>1</v>
      </c>
      <c r="J46" s="17">
        <f>D46-I46</f>
        <v>0</v>
      </c>
      <c r="K46" s="33"/>
      <c r="L46" s="8"/>
      <c r="M46" s="12"/>
    </row>
    <row r="47" spans="1:13" ht="15.75">
      <c r="A47" s="22">
        <v>160</v>
      </c>
      <c r="B47" s="36">
        <v>0.7645138888888888</v>
      </c>
      <c r="C47" s="14">
        <f>B47-(F47*D$43)</f>
        <v>0.6719212962962963</v>
      </c>
      <c r="D47" s="20">
        <v>3</v>
      </c>
      <c r="E47" s="15">
        <f>D$43/(B47*24)</f>
        <v>2.7250431465164864</v>
      </c>
      <c r="F47" s="9">
        <f>A47/(60*60*24)</f>
        <v>0.001851851851851852</v>
      </c>
      <c r="G47" s="7">
        <f>M$7/(M$47+A47)</f>
        <v>0.8552631578947368</v>
      </c>
      <c r="H47" s="14">
        <f>B47*G47</f>
        <v>0.653860562865497</v>
      </c>
      <c r="I47" s="32">
        <v>2</v>
      </c>
      <c r="J47" s="17">
        <f>D47-I47</f>
        <v>1</v>
      </c>
      <c r="K47" s="33"/>
      <c r="L47" s="27" t="s">
        <v>9</v>
      </c>
      <c r="M47" s="28">
        <v>600</v>
      </c>
    </row>
    <row r="48" spans="1:11" ht="15.75">
      <c r="A48" s="22">
        <v>50</v>
      </c>
      <c r="B48" s="36">
        <v>0.667650462962963</v>
      </c>
      <c r="C48" s="14">
        <f>B48-(F48*D$43)</f>
        <v>0.6387152777777778</v>
      </c>
      <c r="D48" s="20">
        <v>2</v>
      </c>
      <c r="E48" s="15">
        <f>D$43/(B48*24)</f>
        <v>3.120395250065008</v>
      </c>
      <c r="F48" s="9">
        <f>A48/(60*60*24)</f>
        <v>0.0005787037037037037</v>
      </c>
      <c r="G48" s="7">
        <f>M$7/(M$47+A48)</f>
        <v>1</v>
      </c>
      <c r="H48" s="14">
        <f>B48*G48</f>
        <v>0.667650462962963</v>
      </c>
      <c r="I48" s="32">
        <v>3</v>
      </c>
      <c r="J48" s="17">
        <f>D48-I48</f>
        <v>-1</v>
      </c>
      <c r="K48" s="33"/>
    </row>
    <row r="49" spans="1:11" ht="15.75">
      <c r="A49" s="79"/>
      <c r="B49" s="79"/>
      <c r="C49" s="79"/>
      <c r="D49" s="79"/>
      <c r="E49" s="79"/>
      <c r="F49" s="79"/>
      <c r="G49" s="79"/>
      <c r="H49" s="79"/>
      <c r="I49" s="79"/>
      <c r="J49" s="79"/>
      <c r="K49" s="79"/>
    </row>
    <row r="50" spans="1:11" ht="15.75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79"/>
    </row>
  </sheetData>
  <sheetProtection/>
  <mergeCells count="16">
    <mergeCell ref="A49:K50"/>
    <mergeCell ref="A10:K10"/>
    <mergeCell ref="A34:J34"/>
    <mergeCell ref="A29:K30"/>
    <mergeCell ref="A19:K20"/>
    <mergeCell ref="A31:K31"/>
    <mergeCell ref="A32:K32"/>
    <mergeCell ref="A42:K42"/>
    <mergeCell ref="F44:F45"/>
    <mergeCell ref="F24:F25"/>
    <mergeCell ref="A22:K22"/>
    <mergeCell ref="F5:F6"/>
    <mergeCell ref="A1:K1"/>
    <mergeCell ref="F14:F15"/>
    <mergeCell ref="A3:K3"/>
    <mergeCell ref="A12:K12"/>
  </mergeCells>
  <conditionalFormatting sqref="C7:C9 C16:C18">
    <cfRule type="colorScale" priority="15" dxfId="0">
      <colorScale>
        <cfvo type="num" val="0"/>
        <cfvo type="num" val="&quot;&gt;0&quot;"/>
        <cfvo type="num" val="&quot;&lt;0&quot;"/>
        <color theme="0"/>
        <color rgb="FF00B050"/>
        <color rgb="FFFF0000"/>
      </colorScale>
    </cfRule>
  </conditionalFormatting>
  <conditionalFormatting sqref="J7:J9 J16:J18">
    <cfRule type="colorScale" priority="13" dxfId="0">
      <colorScale>
        <cfvo type="num" val="-1"/>
        <cfvo type="num" val="0"/>
        <cfvo type="num" val="1"/>
        <color rgb="FFFFFF00"/>
        <color theme="0" tint="-0.1499900072813034"/>
        <color rgb="FF63BE7B"/>
      </colorScale>
    </cfRule>
  </conditionalFormatting>
  <conditionalFormatting sqref="C26:C28">
    <cfRule type="colorScale" priority="4" dxfId="0">
      <colorScale>
        <cfvo type="num" val="0"/>
        <cfvo type="num" val="&quot;&gt;0&quot;"/>
        <cfvo type="num" val="&quot;&lt;0&quot;"/>
        <color theme="0"/>
        <color rgb="FF00B050"/>
        <color rgb="FFFF0000"/>
      </colorScale>
    </cfRule>
  </conditionalFormatting>
  <conditionalFormatting sqref="J26:J28">
    <cfRule type="colorScale" priority="3" dxfId="0">
      <colorScale>
        <cfvo type="num" val="-1"/>
        <cfvo type="num" val="0"/>
        <cfvo type="num" val="1"/>
        <color rgb="FFFFFF00"/>
        <color theme="0" tint="-0.1499900072813034"/>
        <color rgb="FF63BE7B"/>
      </colorScale>
    </cfRule>
  </conditionalFormatting>
  <conditionalFormatting sqref="C46:C48">
    <cfRule type="colorScale" priority="2" dxfId="0">
      <colorScale>
        <cfvo type="num" val="0"/>
        <cfvo type="num" val="&quot;&gt;0&quot;"/>
        <cfvo type="num" val="&quot;&lt;0&quot;"/>
        <color theme="0"/>
        <color rgb="FF00B050"/>
        <color rgb="FFFF0000"/>
      </colorScale>
    </cfRule>
  </conditionalFormatting>
  <conditionalFormatting sqref="J46:J48">
    <cfRule type="colorScale" priority="1" dxfId="0">
      <colorScale>
        <cfvo type="num" val="-1"/>
        <cfvo type="num" val="0"/>
        <cfvo type="num" val="1"/>
        <color rgb="FFFFFF00"/>
        <color theme="0" tint="-0.1499900072813034"/>
        <color rgb="FF63BE7B"/>
      </colorScale>
    </cfRule>
  </conditionalFormatting>
  <printOptions horizontalCentered="1" verticalCentered="1"/>
  <pageMargins left="0.5" right="0.5" top="0.25" bottom="0.25" header="0" footer="0"/>
  <pageSetup fitToHeight="1" fitToWidth="1" horizontalDpi="600" verticalDpi="600" orientation="landscape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Rockwell Automation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Geof Storms</dc:creator>
  <cp:keywords/>
  <dc:description/>
  <cp:lastModifiedBy>Angela Bari</cp:lastModifiedBy>
  <cp:lastPrinted>2012-07-14T11:06:30Z</cp:lastPrinted>
  <dcterms:created xsi:type="dcterms:W3CDTF">2011-06-06T21:11:24Z</dcterms:created>
  <dcterms:modified xsi:type="dcterms:W3CDTF">2013-03-07T17:38:57Z</dcterms:modified>
  <cp:category/>
  <cp:version/>
  <cp:contentType/>
  <cp:contentStatus/>
</cp:coreProperties>
</file>